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17.19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<sst xmlns="http://schemas.openxmlformats.org/spreadsheetml/2006/main" count="24" uniqueCount="18">
  <si>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År</t>
  </si>
  <si>
    <t>Inflyttning från</t>
  </si>
  <si>
    <t>Utflyttning till</t>
  </si>
  <si>
    <t>Netto</t>
  </si>
  <si>
    <t>Göte-</t>
  </si>
  <si>
    <t>Övriga</t>
  </si>
  <si>
    <t>Utlandet</t>
  </si>
  <si>
    <t>Summa</t>
  </si>
  <si>
    <t>borg</t>
  </si>
  <si>
    <t>riket</t>
  </si>
  <si>
    <t>Stor-Göteborg:</t>
  </si>
  <si>
    <t>Källa:  SCB</t>
  </si>
  <si>
    <t>1 Förorterna exkl Alingsås och Lilla Edet 1990-2004. Från och med 2005 ingår Alingsås och Lilla Edet.</t>
  </si>
  <si>
    <t>2005</t>
  </si>
  <si>
    <t>2006</t>
  </si>
  <si>
    <t>2007</t>
  </si>
  <si>
    <t>2008</t>
  </si>
  <si>
    <r>
      <t>Flyttningar 1990-2013, förorterna</t>
    </r>
    <r>
      <rPr>
        <b/>
        <vertAlign val="superscript"/>
        <sz val="12"/>
        <rFont val="Verdana"/>
        <family val="2"/>
      </rPr>
      <t>1</t>
    </r>
  </si>
</sst>
</file>

<file path=xl/styles.xml><?xml version="1.0" encoding="utf-8"?>
<styleSheet xmlns="http://schemas.openxmlformats.org/spreadsheetml/2006/main">
  <numFmts count="2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000"/>
    <numFmt numFmtId="169" formatCode="0.000,"/>
    <numFmt numFmtId="170" formatCode="0.0%"/>
    <numFmt numFmtId="171" formatCode="0.0"/>
    <numFmt numFmtId="172" formatCode="0.000"/>
    <numFmt numFmtId="173" formatCode="0.00000"/>
    <numFmt numFmtId="174" formatCode="0.000000"/>
    <numFmt numFmtId="175" formatCode="0.0,"/>
    <numFmt numFmtId="176" formatCode="#,##0.0"/>
    <numFmt numFmtId="177" formatCode="\1\9\9\3"/>
    <numFmt numFmtId="178" formatCode="#,##0.000"/>
    <numFmt numFmtId="179" formatCode="&quot;Ja&quot;;&quot;Ja&quot;;&quot;Nej&quot;"/>
    <numFmt numFmtId="180" formatCode="&quot;Sant&quot;;&quot;Sant&quot;;&quot;Falskt&quot;"/>
    <numFmt numFmtId="181" formatCode="&quot;På&quot;;&quot;På&quot;;&quot;Av&quot;"/>
  </numFmts>
  <fonts count="50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u val="single"/>
      <sz val="10"/>
      <color indexed="36"/>
      <name val="Univers"/>
      <family val="0"/>
    </font>
    <font>
      <u val="single"/>
      <sz val="10"/>
      <color indexed="12"/>
      <name val="Univers"/>
      <family val="0"/>
    </font>
    <font>
      <sz val="10"/>
      <name val="MS Sans Serif"/>
      <family val="0"/>
    </font>
    <font>
      <sz val="10"/>
      <name val="Univers (W1)"/>
      <family val="2"/>
    </font>
    <font>
      <i/>
      <sz val="10"/>
      <name val="Univers (W1)"/>
      <family val="2"/>
    </font>
    <font>
      <sz val="9"/>
      <name val="Univers (W1)"/>
      <family val="2"/>
    </font>
    <font>
      <i/>
      <sz val="10"/>
      <name val="Verdana"/>
      <family val="2"/>
    </font>
    <font>
      <b/>
      <sz val="12"/>
      <name val="Verdana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vertAlign val="superscript"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3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1" borderId="9" applyNumberFormat="0" applyAlignment="0" applyProtection="0"/>
    <xf numFmtId="44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7" fillId="0" borderId="0" xfId="51" applyFont="1">
      <alignment/>
      <protection/>
    </xf>
    <xf numFmtId="0" fontId="8" fillId="0" borderId="0" xfId="51" applyFont="1" applyAlignment="1">
      <alignment vertical="center"/>
      <protection/>
    </xf>
    <xf numFmtId="0" fontId="9" fillId="0" borderId="0" xfId="51" applyFont="1">
      <alignment/>
      <protection/>
    </xf>
    <xf numFmtId="0" fontId="10" fillId="0" borderId="0" xfId="0" applyFont="1" applyAlignment="1">
      <alignment horizontal="left" indent="1"/>
    </xf>
    <xf numFmtId="0" fontId="11" fillId="0" borderId="0" xfId="0" applyFont="1" applyAlignment="1">
      <alignment horizontal="left" indent="1"/>
    </xf>
    <xf numFmtId="0" fontId="12" fillId="33" borderId="0" xfId="51" applyFont="1" applyFill="1" applyBorder="1" applyAlignment="1">
      <alignment horizontal="left"/>
      <protection/>
    </xf>
    <xf numFmtId="0" fontId="12" fillId="33" borderId="10" xfId="51" applyFont="1" applyFill="1" applyBorder="1" applyAlignment="1">
      <alignment horizontal="left"/>
      <protection/>
    </xf>
    <xf numFmtId="0" fontId="12" fillId="33" borderId="10" xfId="51" applyFont="1" applyFill="1" applyBorder="1" applyAlignment="1">
      <alignment/>
      <protection/>
    </xf>
    <xf numFmtId="0" fontId="12" fillId="33" borderId="0" xfId="51" applyFont="1" applyFill="1" applyBorder="1" applyAlignment="1">
      <alignment/>
      <protection/>
    </xf>
    <xf numFmtId="0" fontId="12" fillId="33" borderId="0" xfId="51" applyFont="1" applyFill="1" applyBorder="1" applyAlignment="1">
      <alignment horizontal="right"/>
      <protection/>
    </xf>
    <xf numFmtId="3" fontId="12" fillId="33" borderId="0" xfId="51" applyNumberFormat="1" applyFont="1" applyFill="1" applyAlignment="1">
      <alignment/>
      <protection/>
    </xf>
    <xf numFmtId="3" fontId="12" fillId="33" borderId="0" xfId="51" applyNumberFormat="1" applyFont="1" applyFill="1" applyAlignment="1">
      <alignment horizontal="right"/>
      <protection/>
    </xf>
    <xf numFmtId="3" fontId="12" fillId="33" borderId="0" xfId="51" applyNumberFormat="1" applyFont="1" applyFill="1" applyBorder="1" applyAlignment="1">
      <alignment/>
      <protection/>
    </xf>
    <xf numFmtId="3" fontId="12" fillId="33" borderId="0" xfId="51" applyNumberFormat="1" applyFont="1" applyFill="1" applyBorder="1" applyAlignment="1">
      <alignment horizontal="right"/>
      <protection/>
    </xf>
    <xf numFmtId="0" fontId="13" fillId="0" borderId="0" xfId="51" applyNumberFormat="1" applyFont="1" applyFill="1" applyBorder="1" applyAlignment="1">
      <alignment horizontal="left"/>
      <protection/>
    </xf>
    <xf numFmtId="3" fontId="13" fillId="0" borderId="0" xfId="51" applyNumberFormat="1" applyFont="1" applyFill="1" applyBorder="1">
      <alignment/>
      <protection/>
    </xf>
    <xf numFmtId="0" fontId="13" fillId="0" borderId="0" xfId="51" applyNumberFormat="1" applyFont="1" applyFill="1" applyAlignment="1">
      <alignment horizontal="left"/>
      <protection/>
    </xf>
    <xf numFmtId="3" fontId="13" fillId="0" borderId="0" xfId="51" applyNumberFormat="1" applyFont="1" applyFill="1">
      <alignment/>
      <protection/>
    </xf>
    <xf numFmtId="0" fontId="14" fillId="0" borderId="0" xfId="51" applyFont="1">
      <alignment/>
      <protection/>
    </xf>
    <xf numFmtId="0" fontId="13" fillId="0" borderId="0" xfId="51" applyNumberFormat="1" applyFont="1" applyFill="1" applyBorder="1" applyAlignment="1" quotePrefix="1">
      <alignment horizontal="left"/>
      <protection/>
    </xf>
    <xf numFmtId="0" fontId="14" fillId="0" borderId="11" xfId="51" applyFont="1" applyBorder="1" applyAlignment="1">
      <alignment horizontal="left"/>
      <protection/>
    </xf>
    <xf numFmtId="0" fontId="14" fillId="0" borderId="0" xfId="50" applyFont="1" applyFill="1" applyAlignment="1">
      <alignment horizontal="left"/>
      <protection/>
    </xf>
  </cellXfs>
  <cellStyles count="53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ÅB93S216" xfId="50"/>
    <cellStyle name="Normal_ÅB93S217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Tusental (0)_ÅB93S203" xfId="60"/>
    <cellStyle name="Comma [0]" xfId="61"/>
    <cellStyle name="Utdata" xfId="62"/>
    <cellStyle name="Currency" xfId="63"/>
    <cellStyle name="Valuta (0)_ÅB93S203" xfId="64"/>
    <cellStyle name="Currency [0]" xfId="65"/>
    <cellStyle name="Varnings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0.375" style="1" customWidth="1"/>
    <col min="2" max="5" width="8.00390625" style="1" customWidth="1"/>
    <col min="6" max="6" width="3.25390625" style="1" customWidth="1"/>
    <col min="7" max="10" width="8.00390625" style="1" customWidth="1"/>
    <col min="11" max="11" width="8.375" style="1" customWidth="1"/>
    <col min="12" max="16384" width="9.125" style="1" customWidth="1"/>
  </cols>
  <sheetData>
    <row r="1" ht="12.75">
      <c r="A1" s="4" t="s">
        <v>10</v>
      </c>
    </row>
    <row r="2" ht="18">
      <c r="A2" s="5" t="s">
        <v>17</v>
      </c>
    </row>
    <row r="4" spans="1:11" s="2" customFormat="1" ht="13.5" customHeight="1">
      <c r="A4" s="6" t="s">
        <v>0</v>
      </c>
      <c r="B4" s="7" t="s">
        <v>1</v>
      </c>
      <c r="C4" s="8"/>
      <c r="D4" s="8"/>
      <c r="E4" s="8"/>
      <c r="F4" s="9"/>
      <c r="G4" s="7" t="s">
        <v>2</v>
      </c>
      <c r="H4" s="8"/>
      <c r="I4" s="8"/>
      <c r="J4" s="8"/>
      <c r="K4" s="10" t="s">
        <v>3</v>
      </c>
    </row>
    <row r="5" spans="1:11" s="2" customFormat="1" ht="13.5" customHeight="1">
      <c r="A5" s="11"/>
      <c r="B5" s="12" t="s">
        <v>4</v>
      </c>
      <c r="C5" s="12" t="s">
        <v>5</v>
      </c>
      <c r="D5" s="12" t="s">
        <v>6</v>
      </c>
      <c r="E5" s="12" t="s">
        <v>7</v>
      </c>
      <c r="F5" s="12"/>
      <c r="G5" s="12" t="s">
        <v>4</v>
      </c>
      <c r="H5" s="12" t="s">
        <v>5</v>
      </c>
      <c r="I5" s="12" t="s">
        <v>6</v>
      </c>
      <c r="J5" s="12" t="s">
        <v>7</v>
      </c>
      <c r="K5" s="11"/>
    </row>
    <row r="6" spans="1:11" s="2" customFormat="1" ht="13.5" customHeight="1">
      <c r="A6" s="13"/>
      <c r="B6" s="14" t="s">
        <v>8</v>
      </c>
      <c r="C6" s="14" t="s">
        <v>9</v>
      </c>
      <c r="D6" s="14"/>
      <c r="E6" s="14"/>
      <c r="F6" s="14"/>
      <c r="G6" s="14" t="s">
        <v>8</v>
      </c>
      <c r="H6" s="14" t="s">
        <v>9</v>
      </c>
      <c r="I6" s="14"/>
      <c r="J6" s="14"/>
      <c r="K6" s="13"/>
    </row>
    <row r="7" spans="1:11" s="3" customFormat="1" ht="18" customHeight="1">
      <c r="A7" s="15">
        <v>1990</v>
      </c>
      <c r="B7" s="16">
        <v>7689</v>
      </c>
      <c r="C7" s="16">
        <v>3349</v>
      </c>
      <c r="D7" s="16">
        <v>1274</v>
      </c>
      <c r="E7" s="16">
        <f>SUM(B7:D7)</f>
        <v>12312</v>
      </c>
      <c r="F7" s="16"/>
      <c r="G7" s="16">
        <v>5527</v>
      </c>
      <c r="H7" s="16">
        <v>4744</v>
      </c>
      <c r="I7" s="16">
        <v>692</v>
      </c>
      <c r="J7" s="16">
        <f>SUM(G7:I7)</f>
        <v>10963</v>
      </c>
      <c r="K7" s="16">
        <f>SUM(E7-J7)</f>
        <v>1349</v>
      </c>
    </row>
    <row r="8" spans="1:11" s="3" customFormat="1" ht="12" customHeight="1">
      <c r="A8" s="17">
        <v>1991</v>
      </c>
      <c r="B8" s="18">
        <v>9027</v>
      </c>
      <c r="C8" s="18">
        <v>3401</v>
      </c>
      <c r="D8" s="18">
        <v>1005</v>
      </c>
      <c r="E8" s="18">
        <f>SUM(B8:D8)</f>
        <v>13433</v>
      </c>
      <c r="F8" s="18"/>
      <c r="G8" s="18">
        <v>6208</v>
      </c>
      <c r="H8" s="18">
        <v>4724</v>
      </c>
      <c r="I8" s="18">
        <v>652</v>
      </c>
      <c r="J8" s="18">
        <f>SUM(G8:I8)</f>
        <v>11584</v>
      </c>
      <c r="K8" s="18">
        <f>SUM(E8-J8)</f>
        <v>1849</v>
      </c>
    </row>
    <row r="9" spans="1:11" s="3" customFormat="1" ht="12" customHeight="1">
      <c r="A9" s="17">
        <v>1992</v>
      </c>
      <c r="B9" s="18">
        <v>8606</v>
      </c>
      <c r="C9" s="18">
        <v>3469</v>
      </c>
      <c r="D9" s="18">
        <v>1100</v>
      </c>
      <c r="E9" s="18">
        <f>SUM(B9:D9)</f>
        <v>13175</v>
      </c>
      <c r="F9" s="18"/>
      <c r="G9" s="18">
        <v>6069</v>
      </c>
      <c r="H9" s="18">
        <v>3615</v>
      </c>
      <c r="I9" s="18">
        <v>910</v>
      </c>
      <c r="J9" s="18">
        <f>SUM(G9:I9)</f>
        <v>10594</v>
      </c>
      <c r="K9" s="18">
        <f>SUM(E9-J9)</f>
        <v>2581</v>
      </c>
    </row>
    <row r="10" spans="1:11" s="3" customFormat="1" ht="12" customHeight="1">
      <c r="A10" s="15">
        <v>1993</v>
      </c>
      <c r="B10" s="16">
        <v>8801</v>
      </c>
      <c r="C10" s="16">
        <v>3781</v>
      </c>
      <c r="D10" s="16">
        <v>1224</v>
      </c>
      <c r="E10" s="16">
        <f>SUM(B10:D10)</f>
        <v>13806</v>
      </c>
      <c r="F10" s="16"/>
      <c r="G10" s="16">
        <v>6661</v>
      </c>
      <c r="H10" s="16">
        <v>3634</v>
      </c>
      <c r="I10" s="16">
        <v>1050</v>
      </c>
      <c r="J10" s="16">
        <f>SUM(G10:I10)</f>
        <v>11345</v>
      </c>
      <c r="K10" s="16">
        <f>SUM(E10-J10)</f>
        <v>2461</v>
      </c>
    </row>
    <row r="11" spans="1:11" s="3" customFormat="1" ht="12" customHeight="1">
      <c r="A11" s="15">
        <v>1994</v>
      </c>
      <c r="B11" s="16">
        <v>8189</v>
      </c>
      <c r="C11" s="16">
        <f>SUM(35+258+241+544+35+74+328+474+130+138+443+1203+133+65+160+426)</f>
        <v>4687</v>
      </c>
      <c r="D11" s="16">
        <v>1692</v>
      </c>
      <c r="E11" s="16">
        <f>SUM(B11:D11)</f>
        <v>14568</v>
      </c>
      <c r="F11" s="16"/>
      <c r="G11" s="16">
        <v>7255</v>
      </c>
      <c r="H11" s="16">
        <f>SUM(35+303+182+592+51+49+351+398+140+100+420+1031+142+39+88+438+227)</f>
        <v>4586</v>
      </c>
      <c r="I11" s="16">
        <v>999</v>
      </c>
      <c r="J11" s="16">
        <f>SUM(G11:I11)</f>
        <v>12840</v>
      </c>
      <c r="K11" s="16">
        <f>SUM(E11-J11)</f>
        <v>1728</v>
      </c>
    </row>
    <row r="12" spans="1:11" s="3" customFormat="1" ht="18" customHeight="1">
      <c r="A12" s="15">
        <v>1995</v>
      </c>
      <c r="B12" s="16">
        <v>7361</v>
      </c>
      <c r="C12" s="16">
        <v>4267</v>
      </c>
      <c r="D12" s="16">
        <v>1380</v>
      </c>
      <c r="E12" s="16">
        <v>13008</v>
      </c>
      <c r="F12" s="16"/>
      <c r="G12" s="16">
        <v>7102</v>
      </c>
      <c r="H12" s="16">
        <v>4519</v>
      </c>
      <c r="I12" s="16">
        <v>1124</v>
      </c>
      <c r="J12" s="16">
        <v>12745</v>
      </c>
      <c r="K12" s="16">
        <v>263</v>
      </c>
    </row>
    <row r="13" spans="1:11" s="3" customFormat="1" ht="12" customHeight="1">
      <c r="A13" s="15">
        <v>1996</v>
      </c>
      <c r="B13" s="16">
        <v>7642</v>
      </c>
      <c r="C13" s="16">
        <v>4156</v>
      </c>
      <c r="D13" s="16">
        <v>1198</v>
      </c>
      <c r="E13" s="16">
        <v>12996</v>
      </c>
      <c r="F13" s="16"/>
      <c r="G13" s="16">
        <v>7363</v>
      </c>
      <c r="H13" s="16">
        <v>4316</v>
      </c>
      <c r="I13" s="16">
        <v>1205</v>
      </c>
      <c r="J13" s="16">
        <v>12884</v>
      </c>
      <c r="K13" s="16">
        <v>112</v>
      </c>
    </row>
    <row r="14" spans="1:11" s="3" customFormat="1" ht="12" customHeight="1">
      <c r="A14" s="15">
        <v>1997</v>
      </c>
      <c r="B14" s="16">
        <v>8716</v>
      </c>
      <c r="C14" s="16">
        <v>4655</v>
      </c>
      <c r="D14" s="16">
        <v>1495</v>
      </c>
      <c r="E14" s="16">
        <v>14866</v>
      </c>
      <c r="F14" s="16"/>
      <c r="G14" s="16">
        <v>7724</v>
      </c>
      <c r="H14" s="16">
        <v>4795</v>
      </c>
      <c r="I14" s="16">
        <v>1327</v>
      </c>
      <c r="J14" s="16">
        <v>13846</v>
      </c>
      <c r="K14" s="16">
        <v>1020</v>
      </c>
    </row>
    <row r="15" spans="1:11" s="3" customFormat="1" ht="12" customHeight="1">
      <c r="A15" s="15">
        <v>1998</v>
      </c>
      <c r="B15" s="16">
        <v>8049</v>
      </c>
      <c r="C15" s="16">
        <v>4619</v>
      </c>
      <c r="D15" s="16">
        <v>1585</v>
      </c>
      <c r="E15" s="16">
        <f>SUM(B15:D15)</f>
        <v>14253</v>
      </c>
      <c r="F15" s="16"/>
      <c r="G15" s="16">
        <v>7114</v>
      </c>
      <c r="H15" s="16">
        <v>4893</v>
      </c>
      <c r="I15" s="16">
        <v>1558</v>
      </c>
      <c r="J15" s="16">
        <f>SUM(G15:I15)</f>
        <v>13565</v>
      </c>
      <c r="K15" s="16">
        <f>E15-J15</f>
        <v>688</v>
      </c>
    </row>
    <row r="16" spans="1:11" s="3" customFormat="1" ht="12" customHeight="1">
      <c r="A16" s="15">
        <v>1999</v>
      </c>
      <c r="B16" s="16">
        <v>8421</v>
      </c>
      <c r="C16" s="16">
        <v>4658</v>
      </c>
      <c r="D16" s="16">
        <v>1535</v>
      </c>
      <c r="E16" s="16">
        <f>SUM(B16:D16)</f>
        <v>14614</v>
      </c>
      <c r="F16" s="16"/>
      <c r="G16" s="16">
        <v>7151</v>
      </c>
      <c r="H16" s="16">
        <v>4830</v>
      </c>
      <c r="I16" s="16">
        <v>1131</v>
      </c>
      <c r="J16" s="16">
        <f>SUM(G16:I16)</f>
        <v>13112</v>
      </c>
      <c r="K16" s="16">
        <f>E16-J16</f>
        <v>1502</v>
      </c>
    </row>
    <row r="17" spans="1:11" s="3" customFormat="1" ht="18" customHeight="1">
      <c r="A17" s="15">
        <v>2000</v>
      </c>
      <c r="B17" s="16">
        <v>8634</v>
      </c>
      <c r="C17" s="16">
        <v>4735</v>
      </c>
      <c r="D17" s="16">
        <v>1787</v>
      </c>
      <c r="E17" s="16">
        <f>SUM(B17:D17)</f>
        <v>15156</v>
      </c>
      <c r="F17" s="16"/>
      <c r="G17" s="16">
        <v>6610</v>
      </c>
      <c r="H17" s="16">
        <v>5217</v>
      </c>
      <c r="I17" s="16">
        <v>1164</v>
      </c>
      <c r="J17" s="16">
        <f>SUM(G17:I17)</f>
        <v>12991</v>
      </c>
      <c r="K17" s="16">
        <f>E17-J17</f>
        <v>2165</v>
      </c>
    </row>
    <row r="18" spans="1:11" s="3" customFormat="1" ht="12" customHeight="1">
      <c r="A18" s="15">
        <v>2001</v>
      </c>
      <c r="B18" s="16">
        <v>8001</v>
      </c>
      <c r="C18" s="16">
        <v>4839</v>
      </c>
      <c r="D18" s="16">
        <v>1660</v>
      </c>
      <c r="E18" s="16">
        <f>SUM(B18:D18)</f>
        <v>14500</v>
      </c>
      <c r="F18" s="16"/>
      <c r="G18" s="16">
        <v>6372</v>
      </c>
      <c r="H18" s="16">
        <v>5216</v>
      </c>
      <c r="I18" s="16">
        <v>1066</v>
      </c>
      <c r="J18" s="16">
        <f>SUM(G18:I18)</f>
        <v>12654</v>
      </c>
      <c r="K18" s="16">
        <f>E18-J18</f>
        <v>1846</v>
      </c>
    </row>
    <row r="19" spans="1:11" s="3" customFormat="1" ht="12" customHeight="1">
      <c r="A19" s="15">
        <v>2002</v>
      </c>
      <c r="B19" s="16">
        <v>7757</v>
      </c>
      <c r="C19" s="16">
        <v>4610</v>
      </c>
      <c r="D19" s="16">
        <v>1526</v>
      </c>
      <c r="E19" s="16">
        <v>13893</v>
      </c>
      <c r="F19" s="16"/>
      <c r="G19" s="16">
        <v>6148</v>
      </c>
      <c r="H19" s="16">
        <v>5224</v>
      </c>
      <c r="I19" s="16">
        <v>964</v>
      </c>
      <c r="J19" s="16">
        <v>12336</v>
      </c>
      <c r="K19" s="16">
        <v>1557</v>
      </c>
    </row>
    <row r="20" spans="1:11" s="3" customFormat="1" ht="12" customHeight="1">
      <c r="A20" s="15">
        <v>2003</v>
      </c>
      <c r="B20" s="16">
        <f>1669+1565+3779+1385</f>
        <v>8398</v>
      </c>
      <c r="C20" s="16">
        <f>557+628+328+375+549+1037+185+526+102+115+43+33</f>
        <v>4478</v>
      </c>
      <c r="D20" s="16">
        <f>344+239+669+346</f>
        <v>1598</v>
      </c>
      <c r="E20" s="16">
        <f aca="true" t="shared" si="0" ref="E20:E30">SUM(B20:D20)</f>
        <v>14474</v>
      </c>
      <c r="F20" s="16"/>
      <c r="G20" s="16">
        <f>1235+1014+2889+841</f>
        <v>5979</v>
      </c>
      <c r="H20" s="16">
        <f>627+572+557+416+799+1044+261+427+51+38+161+230</f>
        <v>5183</v>
      </c>
      <c r="I20" s="16">
        <f>238+413+170+215</f>
        <v>1036</v>
      </c>
      <c r="J20" s="16">
        <f aca="true" t="shared" si="1" ref="J20:J28">SUM(G20:I20)</f>
        <v>12198</v>
      </c>
      <c r="K20" s="16">
        <f aca="true" t="shared" si="2" ref="K20:K28">E20-J20</f>
        <v>2276</v>
      </c>
    </row>
    <row r="21" spans="1:11" s="3" customFormat="1" ht="12" customHeight="1">
      <c r="A21" s="15">
        <v>2004</v>
      </c>
      <c r="B21" s="16">
        <f>1745+1703+4039+1467</f>
        <v>8954</v>
      </c>
      <c r="C21" s="16">
        <f>1178+5994+12124-866-4281-9690</f>
        <v>4459</v>
      </c>
      <c r="D21" s="16">
        <f>6693-5112</f>
        <v>1581</v>
      </c>
      <c r="E21" s="16">
        <f t="shared" si="0"/>
        <v>14994</v>
      </c>
      <c r="F21" s="16"/>
      <c r="G21" s="16">
        <f>1340+1203+3337+969</f>
        <v>6849</v>
      </c>
      <c r="H21" s="16">
        <f>1223+6471+10331-743-4083-7844</f>
        <v>5355</v>
      </c>
      <c r="I21" s="16">
        <f>4620-3632</f>
        <v>988</v>
      </c>
      <c r="J21" s="16">
        <f t="shared" si="1"/>
        <v>13192</v>
      </c>
      <c r="K21" s="16">
        <f t="shared" si="2"/>
        <v>1802</v>
      </c>
    </row>
    <row r="22" spans="1:11" s="3" customFormat="1" ht="18" customHeight="1">
      <c r="A22" s="20" t="s">
        <v>13</v>
      </c>
      <c r="B22" s="16">
        <v>9989</v>
      </c>
      <c r="C22" s="16">
        <v>4334</v>
      </c>
      <c r="D22" s="16">
        <v>1431</v>
      </c>
      <c r="E22" s="16">
        <f t="shared" si="0"/>
        <v>15754</v>
      </c>
      <c r="F22" s="16"/>
      <c r="G22" s="16">
        <f>1336+1786+3407+1026</f>
        <v>7555</v>
      </c>
      <c r="H22" s="16">
        <f>1317+5340+10501-793-3490-8019</f>
        <v>4856</v>
      </c>
      <c r="I22" s="16">
        <f>4651-3640</f>
        <v>1011</v>
      </c>
      <c r="J22" s="16">
        <f t="shared" si="1"/>
        <v>13422</v>
      </c>
      <c r="K22" s="16">
        <f t="shared" si="2"/>
        <v>2332</v>
      </c>
    </row>
    <row r="23" spans="1:11" s="3" customFormat="1" ht="12.75" customHeight="1">
      <c r="A23" s="20" t="s">
        <v>14</v>
      </c>
      <c r="B23" s="16">
        <v>9999</v>
      </c>
      <c r="C23" s="16">
        <v>5571</v>
      </c>
      <c r="D23" s="16">
        <v>2077</v>
      </c>
      <c r="E23" s="16">
        <f t="shared" si="0"/>
        <v>17647</v>
      </c>
      <c r="F23" s="16"/>
      <c r="G23" s="16">
        <v>7413</v>
      </c>
      <c r="H23" s="16">
        <v>6335</v>
      </c>
      <c r="I23" s="16">
        <v>1407</v>
      </c>
      <c r="J23" s="16">
        <f t="shared" si="1"/>
        <v>15155</v>
      </c>
      <c r="K23" s="16">
        <f t="shared" si="2"/>
        <v>2492</v>
      </c>
    </row>
    <row r="24" spans="1:11" s="3" customFormat="1" ht="12.75" customHeight="1">
      <c r="A24" s="20" t="s">
        <v>15</v>
      </c>
      <c r="B24" s="16">
        <v>10760</v>
      </c>
      <c r="C24" s="16">
        <v>5544</v>
      </c>
      <c r="D24" s="16">
        <v>2005</v>
      </c>
      <c r="E24" s="16">
        <f t="shared" si="0"/>
        <v>18309</v>
      </c>
      <c r="F24" s="16"/>
      <c r="G24" s="16">
        <v>7581</v>
      </c>
      <c r="H24" s="16">
        <v>6634</v>
      </c>
      <c r="I24" s="16">
        <v>1412</v>
      </c>
      <c r="J24" s="16">
        <f t="shared" si="1"/>
        <v>15627</v>
      </c>
      <c r="K24" s="16">
        <f t="shared" si="2"/>
        <v>2682</v>
      </c>
    </row>
    <row r="25" spans="1:11" s="3" customFormat="1" ht="12.75" customHeight="1">
      <c r="A25" s="20" t="s">
        <v>16</v>
      </c>
      <c r="B25" s="16">
        <v>10099</v>
      </c>
      <c r="C25" s="16">
        <v>6051</v>
      </c>
      <c r="D25" s="16">
        <v>2215</v>
      </c>
      <c r="E25" s="16">
        <f t="shared" si="0"/>
        <v>18365</v>
      </c>
      <c r="F25" s="16"/>
      <c r="G25" s="16">
        <v>8150</v>
      </c>
      <c r="H25" s="16">
        <v>6340</v>
      </c>
      <c r="I25" s="16">
        <v>1592</v>
      </c>
      <c r="J25" s="16">
        <f t="shared" si="1"/>
        <v>16082</v>
      </c>
      <c r="K25" s="16">
        <f t="shared" si="2"/>
        <v>2283</v>
      </c>
    </row>
    <row r="26" spans="1:11" s="3" customFormat="1" ht="12.75" customHeight="1">
      <c r="A26" s="20">
        <v>2009</v>
      </c>
      <c r="B26" s="16">
        <v>10188</v>
      </c>
      <c r="C26" s="16">
        <v>5656</v>
      </c>
      <c r="D26" s="16">
        <v>2048</v>
      </c>
      <c r="E26" s="16">
        <f t="shared" si="0"/>
        <v>17892</v>
      </c>
      <c r="F26" s="16"/>
      <c r="G26" s="16">
        <v>7915</v>
      </c>
      <c r="H26" s="16">
        <v>6362</v>
      </c>
      <c r="I26" s="16">
        <v>1142</v>
      </c>
      <c r="J26" s="16">
        <f t="shared" si="1"/>
        <v>15419</v>
      </c>
      <c r="K26" s="16">
        <f t="shared" si="2"/>
        <v>2473</v>
      </c>
    </row>
    <row r="27" spans="1:11" s="3" customFormat="1" ht="18" customHeight="1">
      <c r="A27" s="20">
        <v>2010</v>
      </c>
      <c r="B27" s="16">
        <v>10275</v>
      </c>
      <c r="C27" s="16">
        <v>6041</v>
      </c>
      <c r="D27" s="16">
        <v>2145</v>
      </c>
      <c r="E27" s="16">
        <f t="shared" si="0"/>
        <v>18461</v>
      </c>
      <c r="F27" s="16"/>
      <c r="G27" s="16">
        <v>8167</v>
      </c>
      <c r="H27" s="16">
        <v>6596</v>
      </c>
      <c r="I27" s="16">
        <v>1341</v>
      </c>
      <c r="J27" s="16">
        <f t="shared" si="1"/>
        <v>16104</v>
      </c>
      <c r="K27" s="16">
        <f t="shared" si="2"/>
        <v>2357</v>
      </c>
    </row>
    <row r="28" spans="1:11" s="3" customFormat="1" ht="12.75" customHeight="1">
      <c r="A28" s="20">
        <v>2011</v>
      </c>
      <c r="B28" s="16">
        <v>10070</v>
      </c>
      <c r="C28" s="16">
        <v>6398</v>
      </c>
      <c r="D28" s="16">
        <v>2286</v>
      </c>
      <c r="E28" s="16">
        <f t="shared" si="0"/>
        <v>18754</v>
      </c>
      <c r="F28" s="16"/>
      <c r="G28" s="16">
        <v>8047</v>
      </c>
      <c r="H28" s="16">
        <v>7057</v>
      </c>
      <c r="I28" s="16">
        <v>1575</v>
      </c>
      <c r="J28" s="16">
        <f t="shared" si="1"/>
        <v>16679</v>
      </c>
      <c r="K28" s="16">
        <f t="shared" si="2"/>
        <v>2075</v>
      </c>
    </row>
    <row r="29" spans="1:11" s="3" customFormat="1" ht="12.75" customHeight="1">
      <c r="A29" s="20">
        <v>2012</v>
      </c>
      <c r="B29" s="16">
        <v>9925</v>
      </c>
      <c r="C29" s="16">
        <v>6153</v>
      </c>
      <c r="D29" s="16">
        <v>2229</v>
      </c>
      <c r="E29" s="16">
        <f t="shared" si="0"/>
        <v>18307</v>
      </c>
      <c r="F29" s="16"/>
      <c r="G29" s="16">
        <v>8008</v>
      </c>
      <c r="H29" s="16">
        <v>6967</v>
      </c>
      <c r="I29" s="16">
        <v>1479</v>
      </c>
      <c r="J29" s="16">
        <f>SUM(G29:I29)</f>
        <v>16454</v>
      </c>
      <c r="K29" s="16">
        <f>E29-J29</f>
        <v>1853</v>
      </c>
    </row>
    <row r="30" spans="1:11" s="3" customFormat="1" ht="12.75" customHeight="1" thickBot="1">
      <c r="A30" s="20">
        <v>2013</v>
      </c>
      <c r="B30" s="16">
        <v>10601</v>
      </c>
      <c r="C30" s="16">
        <v>6316</v>
      </c>
      <c r="D30" s="16">
        <v>2531</v>
      </c>
      <c r="E30" s="16">
        <f t="shared" si="0"/>
        <v>19448</v>
      </c>
      <c r="F30" s="16"/>
      <c r="G30" s="16">
        <v>8695</v>
      </c>
      <c r="H30" s="16">
        <v>7167</v>
      </c>
      <c r="I30" s="16">
        <v>1494</v>
      </c>
      <c r="J30" s="16">
        <f>SUM(G30:I30)</f>
        <v>17356</v>
      </c>
      <c r="K30" s="16">
        <f>E30-J30</f>
        <v>2092</v>
      </c>
    </row>
    <row r="31" spans="1:11" s="19" customFormat="1" ht="18" customHeight="1">
      <c r="A31" s="21" t="s">
        <v>11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</row>
    <row r="32" spans="1:11" s="19" customFormat="1" ht="10.5" customHeight="1">
      <c r="A32" s="22" t="s">
        <v>12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</row>
  </sheetData>
  <sheetProtection/>
  <mergeCells count="2">
    <mergeCell ref="A31:K31"/>
    <mergeCell ref="A32:K32"/>
  </mergeCells>
  <printOptions/>
  <pageMargins left="1.1811023622047245" right="0" top="0.3937007874015748" bottom="0" header="0.5" footer="0.5"/>
  <pageSetup horizontalDpi="300" verticalDpi="300" orientation="portrait" paperSize="9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lenela0401</cp:lastModifiedBy>
  <cp:lastPrinted>2007-04-11T11:04:41Z</cp:lastPrinted>
  <dcterms:created xsi:type="dcterms:W3CDTF">2003-05-08T08:00:14Z</dcterms:created>
  <dcterms:modified xsi:type="dcterms:W3CDTF">2015-02-24T13:49:29Z</dcterms:modified>
  <cp:category/>
  <cp:version/>
  <cp:contentType/>
  <cp:contentStatus/>
</cp:coreProperties>
</file>